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.klymko\Desktop\"/>
    </mc:Choice>
  </mc:AlternateContent>
  <xr:revisionPtr revIDLastSave="0" documentId="13_ncr:1_{2F4CCC2A-3F34-4047-8E20-4D4503BD08D7}" xr6:coauthVersionLast="45" xr6:coauthVersionMax="47" xr10:uidLastSave="{00000000-0000-0000-0000-000000000000}"/>
  <bookViews>
    <workbookView xWindow="1065" yWindow="1170" windowWidth="25035" windowHeight="11280" xr2:uid="{00000000-000D-0000-FFFF-FFFF00000000}"/>
  </bookViews>
  <sheets>
    <sheet name="Калькулятор" sheetId="1" r:id="rId1"/>
  </sheets>
  <definedNames>
    <definedName name="CAPIshon">Калькулятор!$B$37:$B$39</definedName>
    <definedName name="Депозит">Калькулятор!$B$32:$B$34</definedName>
    <definedName name="На_вимогу">Калькулятор!$B$37:$B$39</definedName>
    <definedName name="_xlnm.Print_Area" localSheetId="0">Калькулятор!$A$1:$E$19</definedName>
    <definedName name="Рука_допомоги">Калькулятор!$C$37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12" i="1" l="1"/>
  <c r="D18" i="1"/>
  <c r="D17" i="1"/>
  <c r="D16" i="1"/>
  <c r="D15" i="1"/>
  <c r="D14" i="1"/>
  <c r="D13" i="1"/>
  <c r="D6" i="1"/>
  <c r="C15" i="1" l="1"/>
  <c r="C17" i="1" l="1"/>
  <c r="C16" i="1"/>
  <c r="C18" i="1" l="1"/>
  <c r="C14" i="1" s="1"/>
</calcChain>
</file>

<file path=xl/sharedStrings.xml><?xml version="1.0" encoding="utf-8"?>
<sst xmlns="http://schemas.openxmlformats.org/spreadsheetml/2006/main" count="36" uniqueCount="28">
  <si>
    <t>Запрошені умови:</t>
  </si>
  <si>
    <t>Депозитний продукт:</t>
  </si>
  <si>
    <t>Умови та орієнтовні розрахункові параметри:</t>
  </si>
  <si>
    <t>Перелік депозитних продуктів:</t>
  </si>
  <si>
    <t>Валюта депозиту:</t>
  </si>
  <si>
    <t>Гривня</t>
  </si>
  <si>
    <t>Євро</t>
  </si>
  <si>
    <t>На_вимогу</t>
  </si>
  <si>
    <t>Рука_допомоги</t>
  </si>
  <si>
    <t>Валюта депозиту Рука допомоги:</t>
  </si>
  <si>
    <t>Сума депозиту:</t>
  </si>
  <si>
    <t>Строк депозиту:</t>
  </si>
  <si>
    <t>місяців</t>
  </si>
  <si>
    <t>-</t>
  </si>
  <si>
    <t>Долар</t>
  </si>
  <si>
    <t>Річна процентна ставка (до оподаткування):</t>
  </si>
  <si>
    <t>Ставка військового збору:</t>
  </si>
  <si>
    <t>Річна процентна ставка (після оподаткування):</t>
  </si>
  <si>
    <t>Загальна сума платежів за додаткові та супутні послуги:</t>
  </si>
  <si>
    <t>Сума доходу за вкладом до оподаткування:</t>
  </si>
  <si>
    <t>Сума доходу за вкладом після оподаткування:</t>
  </si>
  <si>
    <t>Сума податку на доходи фізичних осіб:</t>
  </si>
  <si>
    <t>Ставка податку на доходи фізичних осіб:</t>
  </si>
  <si>
    <t>Сума військового збору:</t>
  </si>
  <si>
    <t>Загальна сума податків:</t>
  </si>
  <si>
    <t>УВАГА! Заповнюються дані в клітинках, що залиті зеленим фоном
(наведені розрахунки є орієнтовними та не включають фактичну кількість днів у місяцях)</t>
  </si>
  <si>
    <t>CAPIshon</t>
  </si>
  <si>
    <t>Валюта депозиту На вимогу, CAPIshon: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</si>
</sst>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horizontal="right" vertical="center"/>
      <protection hidden="1"/>
    </xf>
    <xf numFmtId="0" fontId="4" fillId="0" borderId="7" xfId="0" applyFont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right"/>
      <protection hidden="1"/>
    </xf>
    <xf numFmtId="0" fontId="4" fillId="0" borderId="4" xfId="0" applyFont="1" applyBorder="1" applyAlignment="1" applyProtection="1">
      <alignment horizontal="right"/>
      <protection hidden="1"/>
    </xf>
    <xf numFmtId="0" fontId="4" fillId="0" borderId="7" xfId="0" applyFont="1" applyBorder="1" applyAlignment="1" applyProtection="1">
      <alignment horizontal="right"/>
      <protection hidden="1"/>
    </xf>
    <xf numFmtId="10" fontId="5" fillId="0" borderId="5" xfId="0" applyNumberFormat="1" applyFont="1" applyBorder="1" applyAlignment="1" applyProtection="1">
      <alignment horizontal="right"/>
      <protection hidden="1"/>
    </xf>
    <xf numFmtId="164" fontId="5" fillId="0" borderId="5" xfId="0" applyNumberFormat="1" applyFont="1" applyBorder="1" applyAlignment="1" applyProtection="1">
      <alignment horizontal="right"/>
      <protection hidden="1"/>
    </xf>
    <xf numFmtId="4" fontId="5" fillId="0" borderId="5" xfId="0" applyNumberFormat="1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0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14" fontId="5" fillId="2" borderId="5" xfId="0" applyNumberFormat="1" applyFont="1" applyFill="1" applyBorder="1" applyAlignment="1" applyProtection="1">
      <alignment horizontal="right" vertical="center"/>
      <protection locked="0"/>
    </xf>
    <xf numFmtId="3" fontId="5" fillId="2" borderId="2" xfId="0" applyNumberFormat="1" applyFont="1" applyFill="1" applyBorder="1" applyAlignment="1" applyProtection="1">
      <alignment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hidden="1"/>
    </xf>
    <xf numFmtId="3" fontId="5" fillId="0" borderId="6" xfId="0" applyNumberFormat="1" applyFont="1" applyBorder="1" applyAlignment="1" applyProtection="1">
      <alignment horizontal="center" vertical="center"/>
      <protection hidden="1"/>
    </xf>
    <xf numFmtId="4" fontId="5" fillId="2" borderId="8" xfId="0" applyNumberFormat="1" applyFont="1" applyFill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hidden="1"/>
    </xf>
    <xf numFmtId="10" fontId="5" fillId="0" borderId="2" xfId="1" applyNumberFormat="1" applyFont="1" applyFill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4" fontId="5" fillId="0" borderId="8" xfId="0" applyNumberFormat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8"/>
  <sheetViews>
    <sheetView tabSelected="1" zoomScaleNormal="100" zoomScaleSheetLayoutView="100" workbookViewId="0">
      <selection activeCell="G6" sqref="G6"/>
    </sheetView>
  </sheetViews>
  <sheetFormatPr defaultRowHeight="15" x14ac:dyDescent="0.25"/>
  <cols>
    <col min="1" max="1" width="2.85546875" style="12" customWidth="1"/>
    <col min="2" max="2" width="80.28515625" style="12" customWidth="1"/>
    <col min="3" max="3" width="30.5703125" style="12" customWidth="1"/>
    <col min="4" max="4" width="10.5703125" style="12" customWidth="1"/>
    <col min="5" max="5" width="2.7109375" style="12" customWidth="1"/>
    <col min="6" max="16384" width="9.140625" style="12"/>
  </cols>
  <sheetData>
    <row r="1" spans="2:4" ht="30.75" customHeight="1" x14ac:dyDescent="0.25">
      <c r="B1" s="25" t="s">
        <v>25</v>
      </c>
      <c r="C1" s="25"/>
      <c r="D1" s="25"/>
    </row>
    <row r="2" spans="2:4" ht="16.5" thickBot="1" x14ac:dyDescent="0.3">
      <c r="B2" s="2" t="s">
        <v>0</v>
      </c>
      <c r="C2" s="1"/>
    </row>
    <row r="3" spans="2:4" ht="15.75" x14ac:dyDescent="0.25">
      <c r="B3" s="3" t="s">
        <v>11</v>
      </c>
      <c r="C3" s="17">
        <v>5</v>
      </c>
      <c r="D3" s="18" t="s">
        <v>12</v>
      </c>
    </row>
    <row r="4" spans="2:4" ht="15.75" x14ac:dyDescent="0.25">
      <c r="B4" s="4" t="s">
        <v>1</v>
      </c>
      <c r="C4" s="16" t="s">
        <v>26</v>
      </c>
      <c r="D4" s="19" t="s">
        <v>13</v>
      </c>
    </row>
    <row r="5" spans="2:4" ht="15.75" x14ac:dyDescent="0.25">
      <c r="B5" s="4" t="s">
        <v>4</v>
      </c>
      <c r="C5" s="16" t="s">
        <v>5</v>
      </c>
      <c r="D5" s="19" t="s">
        <v>13</v>
      </c>
    </row>
    <row r="6" spans="2:4" ht="16.5" thickBot="1" x14ac:dyDescent="0.3">
      <c r="B6" s="5" t="s">
        <v>10</v>
      </c>
      <c r="C6" s="20">
        <v>10000</v>
      </c>
      <c r="D6" s="21" t="str">
        <f>IF($C$5=$B$37,"гривень",IF($C$5=$B$39,"євро",IF($C$5=$B$38,"доларів","")))</f>
        <v>гривень</v>
      </c>
    </row>
    <row r="7" spans="2:4" ht="15.75" x14ac:dyDescent="0.25">
      <c r="B7" s="1"/>
      <c r="C7" s="1"/>
    </row>
    <row r="8" spans="2:4" ht="16.5" thickBot="1" x14ac:dyDescent="0.3">
      <c r="B8" s="2" t="s">
        <v>2</v>
      </c>
      <c r="C8" s="1"/>
    </row>
    <row r="9" spans="2:4" ht="15.75" x14ac:dyDescent="0.25">
      <c r="B9" s="6" t="s">
        <v>15</v>
      </c>
      <c r="C9" s="22">
        <f>IF(C4=B32,0.01%,IF(C4=B33,1.8%,IF(AND(C4=B34,C5=B37),1.5%,IF(AND(C4=B34,C5=B38),0.01%,IF(AND(C4=B34,C5=B39),0.01%,"")))))</f>
        <v>1.4999999999999999E-2</v>
      </c>
      <c r="D9" s="18" t="s">
        <v>13</v>
      </c>
    </row>
    <row r="10" spans="2:4" ht="15.75" x14ac:dyDescent="0.25">
      <c r="B10" s="7" t="s">
        <v>22</v>
      </c>
      <c r="C10" s="9">
        <v>0.18</v>
      </c>
      <c r="D10" s="19" t="s">
        <v>13</v>
      </c>
    </row>
    <row r="11" spans="2:4" ht="15.75" x14ac:dyDescent="0.25">
      <c r="B11" s="7" t="s">
        <v>16</v>
      </c>
      <c r="C11" s="9">
        <v>0.05</v>
      </c>
      <c r="D11" s="19" t="s">
        <v>13</v>
      </c>
    </row>
    <row r="12" spans="2:4" ht="15.75" x14ac:dyDescent="0.25">
      <c r="B12" s="7" t="s">
        <v>17</v>
      </c>
      <c r="C12" s="10">
        <f>IFERROR(C9*(100%-C10-C11),"")</f>
        <v>1.155E-2</v>
      </c>
      <c r="D12" s="19" t="s">
        <v>13</v>
      </c>
    </row>
    <row r="13" spans="2:4" ht="15.75" x14ac:dyDescent="0.25">
      <c r="B13" s="7" t="s">
        <v>18</v>
      </c>
      <c r="C13" s="11">
        <v>0</v>
      </c>
      <c r="D13" s="23" t="str">
        <f t="shared" ref="D13:D18" si="0">IF($C$5=$B$37,"гривень",IF($C$5=$B$39,"євро",IF($C$5=$B$38,"доларів","")))</f>
        <v>гривень</v>
      </c>
    </row>
    <row r="14" spans="2:4" ht="15.75" x14ac:dyDescent="0.25">
      <c r="B14" s="7" t="s">
        <v>19</v>
      </c>
      <c r="C14" s="11">
        <f>IFERROR(C15+C18,"")</f>
        <v>61.99422407295372</v>
      </c>
      <c r="D14" s="23" t="str">
        <f t="shared" si="0"/>
        <v>гривень</v>
      </c>
    </row>
    <row r="15" spans="2:4" ht="15.75" x14ac:dyDescent="0.25">
      <c r="B15" s="7" t="s">
        <v>20</v>
      </c>
      <c r="C15" s="11">
        <f>IFERROR(C6*POWER(1+(C12/12),C3)-C6,"")</f>
        <v>48.21772983451956</v>
      </c>
      <c r="D15" s="23" t="str">
        <f t="shared" si="0"/>
        <v>гривень</v>
      </c>
    </row>
    <row r="16" spans="2:4" ht="15.75" x14ac:dyDescent="0.25">
      <c r="B16" s="7" t="s">
        <v>21</v>
      </c>
      <c r="C16" s="11">
        <f>IFERROR(C15/80.5%*C10,"")</f>
        <v>10.781604186600646</v>
      </c>
      <c r="D16" s="23" t="str">
        <f t="shared" si="0"/>
        <v>гривень</v>
      </c>
    </row>
    <row r="17" spans="2:4" ht="15.75" x14ac:dyDescent="0.25">
      <c r="B17" s="7" t="s">
        <v>23</v>
      </c>
      <c r="C17" s="11">
        <f>IFERROR(C15/80.5%*C11,"")</f>
        <v>2.9948900518335133</v>
      </c>
      <c r="D17" s="23" t="str">
        <f t="shared" si="0"/>
        <v>гривень</v>
      </c>
    </row>
    <row r="18" spans="2:4" ht="16.5" thickBot="1" x14ac:dyDescent="0.3">
      <c r="B18" s="8" t="s">
        <v>24</v>
      </c>
      <c r="C18" s="24">
        <f>IFERROR(C17+C16,"")</f>
        <v>13.776494238434159</v>
      </c>
      <c r="D18" s="21" t="str">
        <f t="shared" si="0"/>
        <v>гривень</v>
      </c>
    </row>
    <row r="31" spans="2:4" hidden="1" x14ac:dyDescent="0.25">
      <c r="B31" s="13" t="s">
        <v>3</v>
      </c>
    </row>
    <row r="32" spans="2:4" hidden="1" x14ac:dyDescent="0.25">
      <c r="B32" s="12" t="s">
        <v>7</v>
      </c>
    </row>
    <row r="33" spans="2:3" hidden="1" x14ac:dyDescent="0.25">
      <c r="B33" s="12" t="s">
        <v>8</v>
      </c>
    </row>
    <row r="34" spans="2:3" hidden="1" x14ac:dyDescent="0.25">
      <c r="B34" s="12" t="s">
        <v>26</v>
      </c>
    </row>
    <row r="35" spans="2:3" hidden="1" x14ac:dyDescent="0.25"/>
    <row r="36" spans="2:3" hidden="1" x14ac:dyDescent="0.25">
      <c r="B36" s="12" t="s">
        <v>27</v>
      </c>
      <c r="C36" s="12" t="s">
        <v>9</v>
      </c>
    </row>
    <row r="37" spans="2:3" hidden="1" x14ac:dyDescent="0.25">
      <c r="B37" s="12" t="s">
        <v>5</v>
      </c>
      <c r="C37" s="12" t="s">
        <v>5</v>
      </c>
    </row>
    <row r="38" spans="2:3" hidden="1" x14ac:dyDescent="0.25">
      <c r="B38" s="12" t="s">
        <v>14</v>
      </c>
      <c r="C38" s="14"/>
    </row>
    <row r="39" spans="2:3" hidden="1" x14ac:dyDescent="0.25">
      <c r="B39" s="12" t="s">
        <v>6</v>
      </c>
    </row>
    <row r="45" spans="2:3" x14ac:dyDescent="0.25">
      <c r="C45" s="15"/>
    </row>
    <row r="46" spans="2:3" x14ac:dyDescent="0.25">
      <c r="C46" s="15"/>
    </row>
    <row r="47" spans="2:3" x14ac:dyDescent="0.25">
      <c r="C47" s="15"/>
    </row>
    <row r="48" spans="2:3" x14ac:dyDescent="0.25">
      <c r="C48" s="15"/>
    </row>
    <row r="49" spans="3:3" x14ac:dyDescent="0.25">
      <c r="C49" s="15"/>
    </row>
    <row r="50" spans="3:3" x14ac:dyDescent="0.25">
      <c r="C50" s="15"/>
    </row>
    <row r="51" spans="3:3" x14ac:dyDescent="0.25">
      <c r="C51" s="15"/>
    </row>
    <row r="52" spans="3:3" x14ac:dyDescent="0.25">
      <c r="C52" s="15"/>
    </row>
    <row r="53" spans="3:3" x14ac:dyDescent="0.25">
      <c r="C53" s="15"/>
    </row>
    <row r="54" spans="3:3" x14ac:dyDescent="0.25">
      <c r="C54" s="15"/>
    </row>
    <row r="55" spans="3:3" x14ac:dyDescent="0.25">
      <c r="C55" s="15"/>
    </row>
    <row r="56" spans="3:3" x14ac:dyDescent="0.25">
      <c r="C56" s="15"/>
    </row>
    <row r="57" spans="3:3" x14ac:dyDescent="0.25">
      <c r="C57" s="15"/>
    </row>
    <row r="58" spans="3:3" x14ac:dyDescent="0.25">
      <c r="C58" s="15"/>
    </row>
  </sheetData>
  <sheetProtection algorithmName="SHA-512" hashValue="17fLI1toW1Oate45Se788kxa+xT9HYBtut2NfRKQXjpaY/4VuApjyeAu6DU+6jc6fwFSzBhar/nlHfLyW1QafA==" saltValue="t4/cvhRiriAVdEQyLwxp9g==" spinCount="100000" sheet="1" formatColumns="0" formatRows="0" insertColumns="0" insertRows="0" insertHyperlinks="0" deleteColumns="0" deleteRows="0" sort="0" autoFilter="0" pivotTables="0"/>
  <mergeCells count="1">
    <mergeCell ref="B1:D1"/>
  </mergeCells>
  <dataValidations count="3">
    <dataValidation type="list" allowBlank="1" showInputMessage="1" showErrorMessage="1" sqref="C4" xr:uid="{9CEDD68D-3932-414F-A0A3-D05FE3A31991}">
      <formula1>Депозит</formula1>
    </dataValidation>
    <dataValidation type="list" allowBlank="1" showInputMessage="1" showErrorMessage="1" sqref="C5" xr:uid="{68713AD2-E0AF-4A3D-9856-234DFBC22B65}">
      <formula1>INDIRECT($C$4)</formula1>
    </dataValidation>
    <dataValidation allowBlank="1" showInputMessage="1" showErrorMessage="1" errorTitle="Некоректна сума кредиту" error="По продукту &quot;КАПІ-КРЕДИТ&quot; доступна бажана сума кредиту від 3 000 до 98 039 грн." promptTitle="Від 3 000 до 100 000" sqref="C6:D6 D13:D18" xr:uid="{13204CF0-1647-4760-A1EE-E2B9916D2083}"/>
  </dataValidations>
  <pageMargins left="0.7" right="0.7" top="0.75" bottom="0.75" header="0.3" footer="0.3"/>
  <pageSetup paperSize="9"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Калькулятор</vt:lpstr>
      <vt:lpstr>CAPIshon</vt:lpstr>
      <vt:lpstr>Депозит</vt:lpstr>
      <vt:lpstr>На_вимогу</vt:lpstr>
      <vt:lpstr>Калькулятор!Область_печати</vt:lpstr>
      <vt:lpstr>Рука_допомоги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 Олексій Анатолійович</dc:creator>
  <cp:lastModifiedBy>Климко Кіріл Анатолійович</cp:lastModifiedBy>
  <dcterms:created xsi:type="dcterms:W3CDTF">2015-06-05T18:19:34Z</dcterms:created>
  <dcterms:modified xsi:type="dcterms:W3CDTF">2026-05-14T09:33:52Z</dcterms:modified>
</cp:coreProperties>
</file>